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azgar\Desktop\Final Delivery\"/>
    </mc:Choice>
  </mc:AlternateContent>
  <xr:revisionPtr revIDLastSave="0" documentId="13_ncr:1_{50CDB20E-EF75-4E34-B8F2-70DDC9BADC9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Economic Analys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24" i="1" l="1"/>
  <c r="F23" i="1"/>
  <c r="F6" i="1" s="1"/>
  <c r="N6" i="1" s="1"/>
  <c r="I6" i="1" s="1"/>
  <c r="J6" i="1" s="1"/>
  <c r="Q6" i="1" s="1"/>
  <c r="F19" i="1"/>
  <c r="F18" i="1"/>
  <c r="F17" i="1"/>
  <c r="N17" i="1" s="1"/>
  <c r="I17" i="1" s="1"/>
  <c r="J17" i="1" s="1"/>
  <c r="Q17" i="1" s="1"/>
  <c r="F16" i="1"/>
  <c r="F15" i="1"/>
  <c r="N15" i="1" s="1"/>
  <c r="I15" i="1" s="1"/>
  <c r="J15" i="1" s="1"/>
  <c r="Q15" i="1" s="1"/>
  <c r="F14" i="1"/>
  <c r="F13" i="1"/>
  <c r="F12" i="1"/>
  <c r="F11" i="1"/>
  <c r="N11" i="1" s="1"/>
  <c r="I11" i="1" s="1"/>
  <c r="J11" i="1" s="1"/>
  <c r="Q11" i="1" s="1"/>
  <c r="F10" i="1"/>
  <c r="N10" i="1" s="1"/>
  <c r="I10" i="1" s="1"/>
  <c r="J10" i="1" s="1"/>
  <c r="Q10" i="1" s="1"/>
  <c r="F9" i="1"/>
  <c r="N9" i="1" s="1"/>
  <c r="I9" i="1" s="1"/>
  <c r="J9" i="1" s="1"/>
  <c r="Q9" i="1" s="1"/>
  <c r="F8" i="1"/>
  <c r="F7" i="1"/>
  <c r="N7" i="1" s="1"/>
  <c r="I7" i="1" s="1"/>
  <c r="J7" i="1" s="1"/>
  <c r="Q7" i="1" s="1"/>
  <c r="F5" i="1"/>
  <c r="F4" i="1"/>
  <c r="N4" i="1" s="1"/>
  <c r="I4" i="1" s="1"/>
  <c r="J4" i="1" s="1"/>
  <c r="Q4" i="1" s="1"/>
  <c r="F3" i="1"/>
  <c r="N3" i="1" s="1"/>
  <c r="I3" i="1" s="1"/>
  <c r="J3" i="1" s="1"/>
  <c r="Q3" i="1" s="1"/>
  <c r="N2" i="1"/>
  <c r="N8" i="1"/>
  <c r="I8" i="1" s="1"/>
  <c r="J8" i="1" s="1"/>
  <c r="Q8" i="1" s="1"/>
  <c r="N5" i="1"/>
  <c r="I5" i="1" s="1"/>
  <c r="J5" i="1" s="1"/>
  <c r="Q5" i="1" s="1"/>
  <c r="N12" i="1"/>
  <c r="I12" i="1" s="1"/>
  <c r="J12" i="1" s="1"/>
  <c r="Q12" i="1" s="1"/>
  <c r="N13" i="1"/>
  <c r="I13" i="1" s="1"/>
  <c r="J13" i="1" s="1"/>
  <c r="Q13" i="1" s="1"/>
  <c r="N18" i="1"/>
  <c r="I18" i="1" s="1"/>
  <c r="J18" i="1" s="1"/>
  <c r="Q18" i="1" s="1"/>
  <c r="N19" i="1"/>
  <c r="I19" i="1" s="1"/>
  <c r="J19" i="1" s="1"/>
  <c r="Q19" i="1" s="1"/>
  <c r="N16" i="1"/>
  <c r="I16" i="1" s="1"/>
  <c r="J16" i="1" s="1"/>
  <c r="Q16" i="1" s="1"/>
  <c r="N14" i="1"/>
  <c r="I14" i="1" s="1"/>
  <c r="J14" i="1" s="1"/>
  <c r="Q14" i="1" s="1"/>
  <c r="O2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I2" i="1" l="1"/>
  <c r="R13" i="1"/>
  <c r="S17" i="1"/>
  <c r="S16" i="1"/>
  <c r="S8" i="1"/>
  <c r="R9" i="1"/>
  <c r="R5" i="1"/>
  <c r="R4" i="1"/>
  <c r="R19" i="1"/>
  <c r="S3" i="1"/>
  <c r="R10" i="1"/>
  <c r="R18" i="1"/>
  <c r="S6" i="1"/>
  <c r="R15" i="1"/>
  <c r="S7" i="1"/>
  <c r="S14" i="1"/>
  <c r="R16" i="1"/>
  <c r="S13" i="1"/>
  <c r="S12" i="1"/>
  <c r="R12" i="1"/>
  <c r="R11" i="1"/>
  <c r="S11" i="1"/>
  <c r="J2" i="1" l="1"/>
  <c r="Q2" i="1" s="1"/>
  <c r="R17" i="1"/>
  <c r="R14" i="1"/>
  <c r="S10" i="1"/>
  <c r="R3" i="1"/>
  <c r="S9" i="1"/>
  <c r="S5" i="1"/>
  <c r="R6" i="1"/>
  <c r="S4" i="1"/>
  <c r="R8" i="1"/>
  <c r="S19" i="1"/>
  <c r="S15" i="1"/>
  <c r="S18" i="1"/>
  <c r="R7" i="1"/>
  <c r="S2" i="1" l="1"/>
  <c r="R2" i="1"/>
</calcChain>
</file>

<file path=xl/sharedStrings.xml><?xml version="1.0" encoding="utf-8"?>
<sst xmlns="http://schemas.openxmlformats.org/spreadsheetml/2006/main" count="70" uniqueCount="40">
  <si>
    <t>Design</t>
  </si>
  <si>
    <t>Installed Capacity (kWp)</t>
  </si>
  <si>
    <t>Installation Costs (€)</t>
  </si>
  <si>
    <t>PV Production (€)</t>
  </si>
  <si>
    <t>Total Cost (€)</t>
  </si>
  <si>
    <t>Annual Economic Benefit (€)</t>
  </si>
  <si>
    <t>Payback Period (years)</t>
  </si>
  <si>
    <t>Design 1</t>
  </si>
  <si>
    <t>Design 2</t>
  </si>
  <si>
    <t>Design 3</t>
  </si>
  <si>
    <t>Design 4</t>
  </si>
  <si>
    <t>Design 5</t>
  </si>
  <si>
    <t>Design 6</t>
  </si>
  <si>
    <t>South</t>
  </si>
  <si>
    <t>South-West</t>
  </si>
  <si>
    <t>South-East</t>
  </si>
  <si>
    <t>PV Production (kWh/year)</t>
  </si>
  <si>
    <t>Commercial</t>
  </si>
  <si>
    <t>Residential</t>
  </si>
  <si>
    <t>COP</t>
  </si>
  <si>
    <t>Room: 4m x 5m</t>
  </si>
  <si>
    <t>Window: 2m x 2m</t>
  </si>
  <si>
    <t>Cooling demand:</t>
  </si>
  <si>
    <t>Cooling Demand</t>
  </si>
  <si>
    <t>Residential ( kWh/m²/year​)</t>
  </si>
  <si>
    <t>Commercial  ( kWh/m²/year​)</t>
  </si>
  <si>
    <t>Electrical Saving (kWh/year)</t>
  </si>
  <si>
    <t xml:space="preserve">ROI (%) </t>
  </si>
  <si>
    <t>Economic Savings (€)</t>
  </si>
  <si>
    <t>Cooling Saving Rate</t>
  </si>
  <si>
    <t>Cooling Savings (kWh/year)</t>
  </si>
  <si>
    <t>PV Cost per Wp (€)</t>
  </si>
  <si>
    <t>Heating</t>
  </si>
  <si>
    <t>Cooling</t>
  </si>
  <si>
    <t>ACS</t>
  </si>
  <si>
    <t>Lighting</t>
  </si>
  <si>
    <t>Office</t>
  </si>
  <si>
    <t>COP=3.02</t>
  </si>
  <si>
    <t>EER=5.03</t>
  </si>
  <si>
    <t>Consumption demandkWh/m²y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</si>
</sst>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Fill="1" applyBorder="1" applyAlignment="1">
      <alignment vertical="center"/>
    </xf>
    <xf numFmtId="0" fontId="0" fillId="0" borderId="9" xfId="0" applyFill="1" applyBorder="1" applyAlignment="1">
      <alignment vertical="center"/>
    </xf>
  </cellXfs>
  <cellStyles count="2">
    <cellStyle name="Normal" xfId="0" builtinId="0"/>
    <cellStyle name="Normal 2" xfId="1" xr:uid="{704DF34B-D22E-4A7C-AE9F-386F3B1A9DCF}"/>
  </cellStyles>
  <dxfs count="0"/>
  <tableStyles count="0" defaultTableStyle="TableStyleMedium9" defaultPivotStyle="PivotStyleLight16"/>
  <colors>
    <mruColors>
      <color rgb="FFBCA078"/>
      <color rgb="FF2E44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1"/>
  <sheetViews>
    <sheetView tabSelected="1" zoomScale="70" zoomScaleNormal="70" workbookViewId="0">
      <selection activeCell="G21" sqref="G21"/>
    </sheetView>
  </sheetViews>
  <sheetFormatPr defaultRowHeight="14.4" x14ac:dyDescent="0.3"/>
  <cols>
    <col min="2" max="2" width="9.109375" customWidth="1"/>
    <col min="3" max="3" width="11.5546875" bestFit="1" customWidth="1"/>
    <col min="4" max="4" width="8.5546875" bestFit="1" customWidth="1"/>
    <col min="5" max="5" width="11.109375" bestFit="1" customWidth="1"/>
    <col min="6" max="6" width="15.5546875" bestFit="1" customWidth="1"/>
    <col min="7" max="7" width="18.33203125" bestFit="1" customWidth="1"/>
    <col min="8" max="8" width="4.6640625" bestFit="1" customWidth="1"/>
    <col min="9" max="9" width="26.33203125" bestFit="1" customWidth="1"/>
    <col min="10" max="10" width="19.77734375" bestFit="1" customWidth="1"/>
    <col min="11" max="11" width="17.44140625" bestFit="1" customWidth="1"/>
    <col min="12" max="12" width="23" bestFit="1" customWidth="1"/>
    <col min="13" max="13" width="19.77734375" bestFit="1" customWidth="1"/>
    <col min="14" max="14" width="25.6640625" bestFit="1" customWidth="1"/>
    <col min="15" max="15" width="16.44140625" bestFit="1" customWidth="1"/>
    <col min="16" max="16" width="12.6640625" bestFit="1" customWidth="1"/>
    <col min="17" max="17" width="26" bestFit="1" customWidth="1"/>
    <col min="18" max="18" width="21.33203125" bestFit="1" customWidth="1"/>
    <col min="19" max="19" width="7.88671875" bestFit="1" customWidth="1"/>
    <col min="20" max="20" width="24.21875" bestFit="1" customWidth="1"/>
  </cols>
  <sheetData>
    <row r="1" spans="3:20" ht="46.8" customHeight="1" x14ac:dyDescent="0.3">
      <c r="C1" s="11" t="s">
        <v>0</v>
      </c>
      <c r="D1" s="11"/>
      <c r="E1" s="3" t="s">
        <v>0</v>
      </c>
      <c r="F1" s="3" t="s">
        <v>23</v>
      </c>
      <c r="G1" s="3" t="s">
        <v>29</v>
      </c>
      <c r="H1" s="3" t="s">
        <v>19</v>
      </c>
      <c r="I1" s="3" t="s">
        <v>26</v>
      </c>
      <c r="J1" s="3" t="s">
        <v>28</v>
      </c>
      <c r="K1" s="3" t="s">
        <v>31</v>
      </c>
      <c r="L1" s="3" t="s">
        <v>1</v>
      </c>
      <c r="M1" s="3" t="s">
        <v>2</v>
      </c>
      <c r="N1" s="3" t="s">
        <v>30</v>
      </c>
      <c r="O1" s="3" t="s">
        <v>3</v>
      </c>
      <c r="P1" s="3" t="s">
        <v>4</v>
      </c>
      <c r="Q1" s="3" t="s">
        <v>5</v>
      </c>
      <c r="R1" s="3" t="s">
        <v>6</v>
      </c>
      <c r="S1" s="3" t="s">
        <v>27</v>
      </c>
      <c r="T1" s="3" t="s">
        <v>16</v>
      </c>
    </row>
    <row r="2" spans="3:20" x14ac:dyDescent="0.3">
      <c r="C2" s="11" t="s">
        <v>18</v>
      </c>
      <c r="D2" s="11" t="s">
        <v>7</v>
      </c>
      <c r="E2" s="3" t="s">
        <v>13</v>
      </c>
      <c r="F2" s="3">
        <f>C34*E21/5.03</f>
        <v>63.618290258449299</v>
      </c>
      <c r="G2" s="3">
        <v>0.25</v>
      </c>
      <c r="H2" s="3">
        <v>3</v>
      </c>
      <c r="I2" s="10">
        <f t="shared" ref="I2:I19" si="0">N2/H2</f>
        <v>5.301524188204108</v>
      </c>
      <c r="J2" s="10">
        <f>I2*K2</f>
        <v>1.5904572564612323</v>
      </c>
      <c r="K2" s="3">
        <v>0.3</v>
      </c>
      <c r="L2" s="3">
        <v>1</v>
      </c>
      <c r="M2" s="3">
        <v>500</v>
      </c>
      <c r="N2" s="3">
        <f t="shared" ref="N2:N19" si="1">F2*G2</f>
        <v>15.904572564612325</v>
      </c>
      <c r="O2" s="9">
        <f>T2*K2</f>
        <v>51.18</v>
      </c>
      <c r="P2" s="3">
        <f>K2*L2*T2+M2</f>
        <v>551.17999999999995</v>
      </c>
      <c r="Q2" s="9">
        <f>J2+O2</f>
        <v>52.770457256461235</v>
      </c>
      <c r="R2" s="9">
        <f>P2/Q2</f>
        <v>10.444859276494393</v>
      </c>
      <c r="S2" s="9">
        <f>((Q2*20)-P2)/P2*100</f>
        <v>91.481756436957951</v>
      </c>
      <c r="T2" s="9">
        <v>170.6</v>
      </c>
    </row>
    <row r="3" spans="3:20" x14ac:dyDescent="0.3">
      <c r="C3" s="11"/>
      <c r="D3" s="11"/>
      <c r="E3" s="3" t="s">
        <v>14</v>
      </c>
      <c r="F3" s="3">
        <f>C34*E21/5.03</f>
        <v>63.618290258449299</v>
      </c>
      <c r="G3" s="3">
        <v>0.15</v>
      </c>
      <c r="H3" s="3">
        <v>3</v>
      </c>
      <c r="I3" s="10">
        <f t="shared" si="0"/>
        <v>3.180914512922465</v>
      </c>
      <c r="J3" s="10">
        <f t="shared" ref="J3:J19" si="2">I3*K3</f>
        <v>0.95427435387673942</v>
      </c>
      <c r="K3" s="3">
        <v>0.3</v>
      </c>
      <c r="L3" s="3">
        <v>1</v>
      </c>
      <c r="M3" s="3">
        <v>500</v>
      </c>
      <c r="N3" s="3">
        <f t="shared" si="1"/>
        <v>9.5427435387673949</v>
      </c>
      <c r="O3" s="9">
        <f t="shared" ref="O3:O19" si="3">T3*K3</f>
        <v>62.840999999999994</v>
      </c>
      <c r="P3" s="3">
        <f t="shared" ref="P3:P19" si="4">K3*L3*T3+M3</f>
        <v>562.84100000000001</v>
      </c>
      <c r="Q3" s="9">
        <f t="shared" ref="Q3:Q19" si="5">J3+O3</f>
        <v>63.795274353876735</v>
      </c>
      <c r="R3" s="9">
        <f t="shared" ref="R3:R19" si="6">P3/Q3</f>
        <v>8.8226127358255813</v>
      </c>
      <c r="S3" s="9">
        <f t="shared" ref="S3:S19" si="7">((Q3*20)-P3)/P3*100</f>
        <v>126.69021749970855</v>
      </c>
      <c r="T3" s="9">
        <v>209.47</v>
      </c>
    </row>
    <row r="4" spans="3:20" x14ac:dyDescent="0.3">
      <c r="C4" s="11"/>
      <c r="D4" s="11"/>
      <c r="E4" s="3" t="s">
        <v>15</v>
      </c>
      <c r="F4" s="3">
        <f>C34*E21/5.03</f>
        <v>63.618290258449299</v>
      </c>
      <c r="G4" s="3">
        <v>0.15</v>
      </c>
      <c r="H4" s="3">
        <v>3</v>
      </c>
      <c r="I4" s="10">
        <f t="shared" si="0"/>
        <v>3.180914512922465</v>
      </c>
      <c r="J4" s="10">
        <f t="shared" si="2"/>
        <v>0.95427435387673942</v>
      </c>
      <c r="K4" s="3">
        <v>0.3</v>
      </c>
      <c r="L4" s="3">
        <v>1</v>
      </c>
      <c r="M4" s="3">
        <v>500</v>
      </c>
      <c r="N4" s="3">
        <f t="shared" si="1"/>
        <v>9.5427435387673949</v>
      </c>
      <c r="O4" s="9">
        <f t="shared" si="3"/>
        <v>67.559999999999988</v>
      </c>
      <c r="P4" s="3">
        <f t="shared" si="4"/>
        <v>567.55999999999995</v>
      </c>
      <c r="Q4" s="9">
        <f t="shared" si="5"/>
        <v>68.514274353876729</v>
      </c>
      <c r="R4" s="9">
        <f t="shared" si="6"/>
        <v>8.2838212234219739</v>
      </c>
      <c r="S4" s="9">
        <f t="shared" si="7"/>
        <v>141.43447161137757</v>
      </c>
      <c r="T4" s="9">
        <v>225.2</v>
      </c>
    </row>
    <row r="5" spans="3:20" x14ac:dyDescent="0.3">
      <c r="C5" s="11" t="s">
        <v>18</v>
      </c>
      <c r="D5" s="11" t="s">
        <v>8</v>
      </c>
      <c r="E5" s="3" t="s">
        <v>13</v>
      </c>
      <c r="F5" s="3">
        <f>C34*E21/5.03</f>
        <v>63.618290258449299</v>
      </c>
      <c r="G5" s="3">
        <v>0.25</v>
      </c>
      <c r="H5" s="3">
        <v>3</v>
      </c>
      <c r="I5" s="10">
        <f t="shared" si="0"/>
        <v>5.301524188204108</v>
      </c>
      <c r="J5" s="10">
        <f t="shared" si="2"/>
        <v>1.5904572564612323</v>
      </c>
      <c r="K5" s="3">
        <v>0.3</v>
      </c>
      <c r="L5" s="3">
        <v>1</v>
      </c>
      <c r="M5" s="3">
        <v>700</v>
      </c>
      <c r="N5" s="3">
        <f t="shared" si="1"/>
        <v>15.904572564612325</v>
      </c>
      <c r="O5" s="9">
        <f t="shared" si="3"/>
        <v>95.078999999999994</v>
      </c>
      <c r="P5" s="3">
        <f t="shared" si="4"/>
        <v>795.07899999999995</v>
      </c>
      <c r="Q5" s="9">
        <f t="shared" si="5"/>
        <v>96.669457256461229</v>
      </c>
      <c r="R5" s="9">
        <f t="shared" si="6"/>
        <v>8.2247177398615037</v>
      </c>
      <c r="S5" s="9">
        <f t="shared" si="7"/>
        <v>143.16943915374759</v>
      </c>
      <c r="T5" s="9">
        <v>316.93</v>
      </c>
    </row>
    <row r="6" spans="3:20" x14ac:dyDescent="0.3">
      <c r="C6" s="11"/>
      <c r="D6" s="11"/>
      <c r="E6" s="3" t="s">
        <v>14</v>
      </c>
      <c r="F6" s="3">
        <f>F23</f>
        <v>63.618290258449299</v>
      </c>
      <c r="G6" s="3">
        <v>0.15</v>
      </c>
      <c r="H6" s="3">
        <v>3</v>
      </c>
      <c r="I6" s="10">
        <f t="shared" si="0"/>
        <v>3.180914512922465</v>
      </c>
      <c r="J6" s="10">
        <f t="shared" si="2"/>
        <v>0.95427435387673942</v>
      </c>
      <c r="K6" s="3">
        <v>0.3</v>
      </c>
      <c r="L6" s="3">
        <v>1</v>
      </c>
      <c r="M6" s="3">
        <v>700</v>
      </c>
      <c r="N6" s="3">
        <f t="shared" si="1"/>
        <v>9.5427435387673949</v>
      </c>
      <c r="O6" s="9">
        <f t="shared" si="3"/>
        <v>166.55700000000002</v>
      </c>
      <c r="P6" s="3">
        <f t="shared" si="4"/>
        <v>866.55700000000002</v>
      </c>
      <c r="Q6" s="9">
        <f t="shared" si="5"/>
        <v>167.51127435387676</v>
      </c>
      <c r="R6" s="9">
        <f t="shared" si="6"/>
        <v>5.1731264259225371</v>
      </c>
      <c r="S6" s="9">
        <f t="shared" si="7"/>
        <v>286.61340074311732</v>
      </c>
      <c r="T6" s="9">
        <v>555.19000000000005</v>
      </c>
    </row>
    <row r="7" spans="3:20" x14ac:dyDescent="0.3">
      <c r="C7" s="11"/>
      <c r="D7" s="11"/>
      <c r="E7" s="3" t="s">
        <v>15</v>
      </c>
      <c r="F7" s="3">
        <f>C34*E21/5.03</f>
        <v>63.618290258449299</v>
      </c>
      <c r="G7" s="3">
        <v>0.15</v>
      </c>
      <c r="H7" s="3">
        <v>3</v>
      </c>
      <c r="I7" s="10">
        <f t="shared" si="0"/>
        <v>3.180914512922465</v>
      </c>
      <c r="J7" s="10">
        <f t="shared" si="2"/>
        <v>0.95427435387673942</v>
      </c>
      <c r="K7" s="3">
        <v>0.3</v>
      </c>
      <c r="L7" s="3">
        <v>1</v>
      </c>
      <c r="M7" s="3">
        <v>700</v>
      </c>
      <c r="N7" s="3">
        <f t="shared" si="1"/>
        <v>9.5427435387673949</v>
      </c>
      <c r="O7" s="9">
        <f t="shared" si="3"/>
        <v>173.65799999999999</v>
      </c>
      <c r="P7" s="3">
        <f t="shared" si="4"/>
        <v>873.65800000000002</v>
      </c>
      <c r="Q7" s="9">
        <f t="shared" si="5"/>
        <v>174.61227435387673</v>
      </c>
      <c r="R7" s="9">
        <f t="shared" si="6"/>
        <v>5.0034168745171215</v>
      </c>
      <c r="S7" s="9">
        <f t="shared" si="7"/>
        <v>299.72683671156614</v>
      </c>
      <c r="T7" s="9">
        <v>578.86</v>
      </c>
    </row>
    <row r="8" spans="3:20" x14ac:dyDescent="0.3">
      <c r="C8" s="11" t="s">
        <v>18</v>
      </c>
      <c r="D8" s="11" t="s">
        <v>9</v>
      </c>
      <c r="E8" s="3" t="s">
        <v>13</v>
      </c>
      <c r="F8" s="3">
        <f>C34*E21/5.03</f>
        <v>63.618290258449299</v>
      </c>
      <c r="G8" s="3">
        <v>0.25</v>
      </c>
      <c r="H8" s="3">
        <v>3</v>
      </c>
      <c r="I8" s="10">
        <f t="shared" si="0"/>
        <v>5.301524188204108</v>
      </c>
      <c r="J8" s="10">
        <f t="shared" si="2"/>
        <v>1.5904572564612323</v>
      </c>
      <c r="K8" s="3">
        <v>0.3</v>
      </c>
      <c r="L8" s="3">
        <v>1</v>
      </c>
      <c r="M8" s="3">
        <v>700</v>
      </c>
      <c r="N8" s="3">
        <f t="shared" si="1"/>
        <v>15.904572564612325</v>
      </c>
      <c r="O8" s="9">
        <f t="shared" si="3"/>
        <v>117.765</v>
      </c>
      <c r="P8" s="3">
        <f t="shared" si="4"/>
        <v>817.76499999999999</v>
      </c>
      <c r="Q8" s="9">
        <f t="shared" si="5"/>
        <v>119.35545725646124</v>
      </c>
      <c r="R8" s="9">
        <f t="shared" si="6"/>
        <v>6.8515090872037252</v>
      </c>
      <c r="S8" s="9">
        <f t="shared" si="7"/>
        <v>191.90649454662704</v>
      </c>
      <c r="T8" s="9">
        <v>392.55</v>
      </c>
    </row>
    <row r="9" spans="3:20" x14ac:dyDescent="0.3">
      <c r="C9" s="11"/>
      <c r="D9" s="11"/>
      <c r="E9" s="3" t="s">
        <v>14</v>
      </c>
      <c r="F9" s="3">
        <f>C34*E21/5.03</f>
        <v>63.618290258449299</v>
      </c>
      <c r="G9" s="3">
        <v>0.15</v>
      </c>
      <c r="H9" s="3">
        <v>3</v>
      </c>
      <c r="I9" s="10">
        <f t="shared" si="0"/>
        <v>3.180914512922465</v>
      </c>
      <c r="J9" s="10">
        <f t="shared" si="2"/>
        <v>0.95427435387673942</v>
      </c>
      <c r="K9" s="3">
        <v>0.3</v>
      </c>
      <c r="L9" s="3">
        <v>1</v>
      </c>
      <c r="M9" s="3">
        <v>700</v>
      </c>
      <c r="N9" s="3">
        <f t="shared" si="1"/>
        <v>9.5427435387673949</v>
      </c>
      <c r="O9" s="9">
        <f t="shared" si="3"/>
        <v>90.173999999999992</v>
      </c>
      <c r="P9" s="3">
        <f t="shared" si="4"/>
        <v>790.17399999999998</v>
      </c>
      <c r="Q9" s="9">
        <f t="shared" si="5"/>
        <v>91.128274353876733</v>
      </c>
      <c r="R9" s="9">
        <f t="shared" si="6"/>
        <v>8.6710080444575528</v>
      </c>
      <c r="S9" s="9">
        <f t="shared" si="7"/>
        <v>130.65368983002918</v>
      </c>
      <c r="T9" s="9">
        <v>300.58</v>
      </c>
    </row>
    <row r="10" spans="3:20" x14ac:dyDescent="0.3">
      <c r="C10" s="11"/>
      <c r="D10" s="11"/>
      <c r="E10" s="3" t="s">
        <v>15</v>
      </c>
      <c r="F10" s="3">
        <f>C34*E21/5.03</f>
        <v>63.618290258449299</v>
      </c>
      <c r="G10" s="3">
        <v>0.15</v>
      </c>
      <c r="H10" s="3">
        <v>3</v>
      </c>
      <c r="I10" s="10">
        <f t="shared" si="0"/>
        <v>3.180914512922465</v>
      </c>
      <c r="J10" s="10">
        <f t="shared" si="2"/>
        <v>0.95427435387673942</v>
      </c>
      <c r="K10" s="3">
        <v>0.3</v>
      </c>
      <c r="L10" s="3">
        <v>1</v>
      </c>
      <c r="M10" s="3">
        <v>700</v>
      </c>
      <c r="N10" s="3">
        <f t="shared" si="1"/>
        <v>9.5427435387673949</v>
      </c>
      <c r="O10" s="9">
        <f t="shared" si="3"/>
        <v>108.51900000000001</v>
      </c>
      <c r="P10" s="3">
        <f t="shared" si="4"/>
        <v>808.51900000000001</v>
      </c>
      <c r="Q10" s="9">
        <f t="shared" si="5"/>
        <v>109.47327435387675</v>
      </c>
      <c r="R10" s="9">
        <f t="shared" si="6"/>
        <v>7.3855377467420036</v>
      </c>
      <c r="S10" s="9">
        <f t="shared" si="7"/>
        <v>170.7995096067668</v>
      </c>
      <c r="T10" s="9">
        <v>361.73</v>
      </c>
    </row>
    <row r="11" spans="3:20" x14ac:dyDescent="0.3">
      <c r="C11" s="11" t="s">
        <v>17</v>
      </c>
      <c r="D11" s="11" t="s">
        <v>10</v>
      </c>
      <c r="E11" s="3" t="s">
        <v>13</v>
      </c>
      <c r="F11" s="3">
        <f>C39*E21/5.03</f>
        <v>119.28429423459244</v>
      </c>
      <c r="G11" s="3">
        <v>0.25</v>
      </c>
      <c r="H11" s="3">
        <v>3</v>
      </c>
      <c r="I11" s="10">
        <f t="shared" si="0"/>
        <v>9.9403578528827037</v>
      </c>
      <c r="J11" s="10">
        <f t="shared" si="2"/>
        <v>2.982107355864811</v>
      </c>
      <c r="K11" s="3">
        <v>0.3</v>
      </c>
      <c r="L11" s="3">
        <v>1</v>
      </c>
      <c r="M11" s="3">
        <v>1000</v>
      </c>
      <c r="N11" s="3">
        <f t="shared" si="1"/>
        <v>29.821073558648109</v>
      </c>
      <c r="O11" s="9">
        <f t="shared" si="3"/>
        <v>269.685</v>
      </c>
      <c r="P11" s="3">
        <f t="shared" si="4"/>
        <v>1269.6849999999999</v>
      </c>
      <c r="Q11" s="9">
        <f t="shared" si="5"/>
        <v>272.6671073558648</v>
      </c>
      <c r="R11" s="9">
        <f t="shared" si="6"/>
        <v>4.6565389287784598</v>
      </c>
      <c r="S11" s="9">
        <f t="shared" si="7"/>
        <v>329.50354986609244</v>
      </c>
      <c r="T11" s="9">
        <v>898.95</v>
      </c>
    </row>
    <row r="12" spans="3:20" x14ac:dyDescent="0.3">
      <c r="C12" s="11"/>
      <c r="D12" s="11"/>
      <c r="E12" s="3" t="s">
        <v>14</v>
      </c>
      <c r="F12" s="3">
        <f>C39*E21/5.03</f>
        <v>119.28429423459244</v>
      </c>
      <c r="G12" s="3">
        <v>0.15</v>
      </c>
      <c r="H12" s="3">
        <v>3</v>
      </c>
      <c r="I12" s="10">
        <f t="shared" si="0"/>
        <v>5.9642147117296211</v>
      </c>
      <c r="J12" s="10">
        <f t="shared" si="2"/>
        <v>1.7892644135188862</v>
      </c>
      <c r="K12" s="3">
        <v>0.3</v>
      </c>
      <c r="L12" s="3">
        <v>1</v>
      </c>
      <c r="M12" s="3">
        <v>1000</v>
      </c>
      <c r="N12" s="3">
        <f t="shared" si="1"/>
        <v>17.892644135188863</v>
      </c>
      <c r="O12" s="9">
        <f t="shared" si="3"/>
        <v>173.87700000000001</v>
      </c>
      <c r="P12" s="3">
        <f t="shared" si="4"/>
        <v>1173.877</v>
      </c>
      <c r="Q12" s="9">
        <f t="shared" si="5"/>
        <v>175.66626441351889</v>
      </c>
      <c r="R12" s="9">
        <f t="shared" si="6"/>
        <v>6.6824270665691969</v>
      </c>
      <c r="S12" s="9">
        <f t="shared" si="7"/>
        <v>199.29245468395564</v>
      </c>
      <c r="T12" s="9">
        <v>579.59</v>
      </c>
    </row>
    <row r="13" spans="3:20" x14ac:dyDescent="0.3">
      <c r="C13" s="11"/>
      <c r="D13" s="11"/>
      <c r="E13" s="3" t="s">
        <v>15</v>
      </c>
      <c r="F13" s="3">
        <f>C39*E21/5.03</f>
        <v>119.28429423459244</v>
      </c>
      <c r="G13" s="3">
        <v>0.15</v>
      </c>
      <c r="H13" s="3">
        <v>3</v>
      </c>
      <c r="I13" s="10">
        <f t="shared" si="0"/>
        <v>5.9642147117296211</v>
      </c>
      <c r="J13" s="10">
        <f t="shared" si="2"/>
        <v>1.7892644135188862</v>
      </c>
      <c r="K13" s="3">
        <v>0.3</v>
      </c>
      <c r="L13" s="3">
        <v>1</v>
      </c>
      <c r="M13" s="3">
        <v>1000</v>
      </c>
      <c r="N13" s="3">
        <f t="shared" si="1"/>
        <v>17.892644135188863</v>
      </c>
      <c r="O13" s="9">
        <f t="shared" si="3"/>
        <v>179.79</v>
      </c>
      <c r="P13" s="3">
        <f t="shared" si="4"/>
        <v>1179.79</v>
      </c>
      <c r="Q13" s="9">
        <f t="shared" si="5"/>
        <v>181.57926441351887</v>
      </c>
      <c r="R13" s="9">
        <f t="shared" si="6"/>
        <v>6.4973828581726689</v>
      </c>
      <c r="S13" s="9">
        <f t="shared" si="7"/>
        <v>207.81624596499188</v>
      </c>
      <c r="T13" s="9">
        <v>599.29999999999995</v>
      </c>
    </row>
    <row r="14" spans="3:20" x14ac:dyDescent="0.3">
      <c r="C14" s="11" t="s">
        <v>17</v>
      </c>
      <c r="D14" s="11" t="s">
        <v>11</v>
      </c>
      <c r="E14" s="3" t="s">
        <v>13</v>
      </c>
      <c r="F14" s="3">
        <f>C39*E21/5.03</f>
        <v>119.28429423459244</v>
      </c>
      <c r="G14" s="3">
        <v>0.25</v>
      </c>
      <c r="H14" s="3">
        <v>3</v>
      </c>
      <c r="I14" s="10">
        <f t="shared" si="0"/>
        <v>9.9403578528827037</v>
      </c>
      <c r="J14" s="10">
        <f t="shared" si="2"/>
        <v>2.982107355864811</v>
      </c>
      <c r="K14" s="3">
        <v>0.3</v>
      </c>
      <c r="L14" s="3">
        <v>1</v>
      </c>
      <c r="M14" s="3">
        <v>1000</v>
      </c>
      <c r="N14" s="3">
        <f t="shared" si="1"/>
        <v>29.821073558648109</v>
      </c>
      <c r="O14" s="9">
        <f t="shared" si="3"/>
        <v>433.28100000000001</v>
      </c>
      <c r="P14" s="3">
        <f t="shared" si="4"/>
        <v>1433.2809999999999</v>
      </c>
      <c r="Q14" s="9">
        <f t="shared" si="5"/>
        <v>436.2631073558648</v>
      </c>
      <c r="R14" s="9">
        <f t="shared" si="6"/>
        <v>3.2853591693483635</v>
      </c>
      <c r="S14" s="9">
        <f t="shared" si="7"/>
        <v>508.76144643773955</v>
      </c>
      <c r="T14" s="9">
        <v>1444.27</v>
      </c>
    </row>
    <row r="15" spans="3:20" x14ac:dyDescent="0.3">
      <c r="C15" s="11"/>
      <c r="D15" s="11"/>
      <c r="E15" s="3" t="s">
        <v>14</v>
      </c>
      <c r="F15" s="3">
        <f>C39*E21/5.03</f>
        <v>119.28429423459244</v>
      </c>
      <c r="G15" s="3">
        <v>0.15</v>
      </c>
      <c r="H15" s="3">
        <v>3</v>
      </c>
      <c r="I15" s="10">
        <f t="shared" si="0"/>
        <v>5.9642147117296211</v>
      </c>
      <c r="J15" s="10">
        <f t="shared" si="2"/>
        <v>1.7892644135188862</v>
      </c>
      <c r="K15" s="3">
        <v>0.3</v>
      </c>
      <c r="L15" s="3">
        <v>1</v>
      </c>
      <c r="M15" s="3">
        <v>1000</v>
      </c>
      <c r="N15" s="3">
        <f t="shared" si="1"/>
        <v>17.892644135188863</v>
      </c>
      <c r="O15" s="9">
        <f t="shared" si="3"/>
        <v>204.26999999999998</v>
      </c>
      <c r="P15" s="3">
        <f t="shared" si="4"/>
        <v>1204.27</v>
      </c>
      <c r="Q15" s="9">
        <f t="shared" si="5"/>
        <v>206.05926441351886</v>
      </c>
      <c r="R15" s="9">
        <f t="shared" si="6"/>
        <v>5.8442895223738933</v>
      </c>
      <c r="S15" s="9">
        <f t="shared" si="7"/>
        <v>242.21439446887968</v>
      </c>
      <c r="T15" s="9">
        <v>680.9</v>
      </c>
    </row>
    <row r="16" spans="3:20" x14ac:dyDescent="0.3">
      <c r="C16" s="11"/>
      <c r="D16" s="11"/>
      <c r="E16" s="3" t="s">
        <v>15</v>
      </c>
      <c r="F16" s="3">
        <f>C39*E21/5.03</f>
        <v>119.28429423459244</v>
      </c>
      <c r="G16" s="3">
        <v>0.15</v>
      </c>
      <c r="H16" s="3">
        <v>3</v>
      </c>
      <c r="I16" s="10">
        <f t="shared" si="0"/>
        <v>5.9642147117296211</v>
      </c>
      <c r="J16" s="10">
        <f t="shared" si="2"/>
        <v>1.7892644135188862</v>
      </c>
      <c r="K16" s="3">
        <v>0.3</v>
      </c>
      <c r="L16" s="3">
        <v>1</v>
      </c>
      <c r="M16" s="3">
        <v>1000</v>
      </c>
      <c r="N16" s="3">
        <f t="shared" si="1"/>
        <v>17.892644135188863</v>
      </c>
      <c r="O16" s="9">
        <f t="shared" si="3"/>
        <v>401.45699999999999</v>
      </c>
      <c r="P16" s="3">
        <f t="shared" si="4"/>
        <v>1401.4569999999999</v>
      </c>
      <c r="Q16" s="9">
        <f t="shared" si="5"/>
        <v>403.24626441351887</v>
      </c>
      <c r="R16" s="9">
        <f t="shared" si="6"/>
        <v>3.4754370311111948</v>
      </c>
      <c r="S16" s="9">
        <f t="shared" si="7"/>
        <v>475.46719508842432</v>
      </c>
      <c r="T16" s="9">
        <v>1338.19</v>
      </c>
    </row>
    <row r="17" spans="1:20" x14ac:dyDescent="0.3">
      <c r="C17" s="11" t="s">
        <v>17</v>
      </c>
      <c r="D17" s="11" t="s">
        <v>12</v>
      </c>
      <c r="E17" s="3" t="s">
        <v>13</v>
      </c>
      <c r="F17" s="3">
        <f>C39*E21/5.03</f>
        <v>119.28429423459244</v>
      </c>
      <c r="G17" s="3">
        <v>0.25</v>
      </c>
      <c r="H17" s="3">
        <v>3</v>
      </c>
      <c r="I17" s="10">
        <f t="shared" si="0"/>
        <v>9.9403578528827037</v>
      </c>
      <c r="J17" s="10">
        <f t="shared" si="2"/>
        <v>2.982107355864811</v>
      </c>
      <c r="K17" s="3">
        <v>0.3</v>
      </c>
      <c r="L17" s="3">
        <v>1</v>
      </c>
      <c r="M17" s="3">
        <v>1500</v>
      </c>
      <c r="N17" s="3">
        <f t="shared" si="1"/>
        <v>29.821073558648109</v>
      </c>
      <c r="O17" s="9">
        <f t="shared" si="3"/>
        <v>563.26499999999999</v>
      </c>
      <c r="P17" s="3">
        <f t="shared" si="4"/>
        <v>2063.2649999999999</v>
      </c>
      <c r="Q17" s="9">
        <f t="shared" si="5"/>
        <v>566.24710735586484</v>
      </c>
      <c r="R17" s="9">
        <f t="shared" si="6"/>
        <v>3.6437537131705224</v>
      </c>
      <c r="S17" s="9">
        <f t="shared" si="7"/>
        <v>448.88451784512887</v>
      </c>
      <c r="T17" s="9">
        <v>1877.55</v>
      </c>
    </row>
    <row r="18" spans="1:20" x14ac:dyDescent="0.3">
      <c r="C18" s="11"/>
      <c r="D18" s="11"/>
      <c r="E18" s="3" t="s">
        <v>14</v>
      </c>
      <c r="F18" s="3">
        <f>C39*E21/5.03</f>
        <v>119.28429423459244</v>
      </c>
      <c r="G18" s="3">
        <v>0.15</v>
      </c>
      <c r="H18" s="3">
        <v>3</v>
      </c>
      <c r="I18" s="10">
        <f t="shared" si="0"/>
        <v>5.9642147117296211</v>
      </c>
      <c r="J18" s="10">
        <f t="shared" si="2"/>
        <v>1.7892644135188862</v>
      </c>
      <c r="K18" s="3">
        <v>0.3</v>
      </c>
      <c r="L18" s="3">
        <v>1</v>
      </c>
      <c r="M18" s="3">
        <v>1500</v>
      </c>
      <c r="N18" s="3">
        <f t="shared" si="1"/>
        <v>17.892644135188863</v>
      </c>
      <c r="O18" s="9">
        <f t="shared" si="3"/>
        <v>265.55099999999999</v>
      </c>
      <c r="P18" s="3">
        <f t="shared" si="4"/>
        <v>1765.5509999999999</v>
      </c>
      <c r="Q18" s="9">
        <f t="shared" si="5"/>
        <v>267.34026441351887</v>
      </c>
      <c r="R18" s="9">
        <f t="shared" si="6"/>
        <v>6.6041342626528783</v>
      </c>
      <c r="S18" s="9">
        <f t="shared" si="7"/>
        <v>202.84060263738505</v>
      </c>
      <c r="T18" s="9">
        <v>885.17</v>
      </c>
    </row>
    <row r="19" spans="1:20" x14ac:dyDescent="0.3">
      <c r="C19" s="11"/>
      <c r="D19" s="11"/>
      <c r="E19" s="3" t="s">
        <v>15</v>
      </c>
      <c r="F19" s="3">
        <f>C39*E21/5.03</f>
        <v>119.28429423459244</v>
      </c>
      <c r="G19" s="3">
        <v>0.15</v>
      </c>
      <c r="H19" s="3">
        <v>3</v>
      </c>
      <c r="I19" s="10">
        <f t="shared" si="0"/>
        <v>5.9642147117296211</v>
      </c>
      <c r="J19" s="10">
        <f t="shared" si="2"/>
        <v>1.7892644135188862</v>
      </c>
      <c r="K19" s="3">
        <v>0.3</v>
      </c>
      <c r="L19" s="3">
        <v>1</v>
      </c>
      <c r="M19" s="3">
        <v>1500</v>
      </c>
      <c r="N19" s="3">
        <f t="shared" si="1"/>
        <v>17.892644135188863</v>
      </c>
      <c r="O19" s="9">
        <f t="shared" si="3"/>
        <v>521.89200000000005</v>
      </c>
      <c r="P19" s="3">
        <f t="shared" si="4"/>
        <v>2021.8920000000001</v>
      </c>
      <c r="Q19" s="9">
        <f t="shared" si="5"/>
        <v>523.68126441351899</v>
      </c>
      <c r="R19" s="9">
        <f t="shared" si="6"/>
        <v>3.8609210170319095</v>
      </c>
      <c r="S19" s="9">
        <f t="shared" si="7"/>
        <v>418.01111475144961</v>
      </c>
      <c r="T19" s="9">
        <v>1739.64</v>
      </c>
    </row>
    <row r="20" spans="1:20" ht="15" thickBot="1" x14ac:dyDescent="0.35"/>
    <row r="21" spans="1:20" x14ac:dyDescent="0.3">
      <c r="B21" s="7"/>
      <c r="C21" s="4" t="s">
        <v>20</v>
      </c>
      <c r="D21" s="4"/>
      <c r="E21" s="4">
        <v>20</v>
      </c>
      <c r="F21" s="5"/>
      <c r="G21" s="2"/>
      <c r="H21" s="2"/>
      <c r="I21" s="2"/>
      <c r="J21" s="2"/>
      <c r="K21" s="2"/>
    </row>
    <row r="22" spans="1:20" x14ac:dyDescent="0.3">
      <c r="B22" s="8"/>
      <c r="C22" s="3" t="s">
        <v>21</v>
      </c>
      <c r="D22" s="3"/>
      <c r="E22" s="3">
        <v>4</v>
      </c>
      <c r="F22" s="6"/>
      <c r="G22" s="2"/>
      <c r="H22" s="2"/>
      <c r="I22" s="2"/>
      <c r="J22" s="2"/>
      <c r="K22" s="2"/>
    </row>
    <row r="23" spans="1:20" x14ac:dyDescent="0.3">
      <c r="B23" s="13" t="s">
        <v>22</v>
      </c>
      <c r="C23" s="11"/>
      <c r="D23" s="11" t="s">
        <v>24</v>
      </c>
      <c r="E23" s="11"/>
      <c r="F23" s="22">
        <f>C34*E21/5.03</f>
        <v>63.618290258449299</v>
      </c>
      <c r="G23" s="1"/>
      <c r="H23" s="1"/>
      <c r="I23" s="1"/>
      <c r="J23" s="1"/>
      <c r="K23" s="1"/>
    </row>
    <row r="24" spans="1:20" ht="15" thickBot="1" x14ac:dyDescent="0.35">
      <c r="B24" s="14"/>
      <c r="C24" s="12"/>
      <c r="D24" s="12" t="s">
        <v>25</v>
      </c>
      <c r="E24" s="12"/>
      <c r="F24" s="23">
        <f>C39*E21/5.03</f>
        <v>119.28429423459244</v>
      </c>
      <c r="G24" s="1"/>
      <c r="H24" s="1"/>
      <c r="I24" s="1"/>
      <c r="J24" s="1"/>
      <c r="K24" s="1"/>
    </row>
    <row r="25" spans="1:20" x14ac:dyDescent="0.3">
      <c r="B25" t="s">
        <v>38</v>
      </c>
    </row>
    <row r="26" spans="1:20" x14ac:dyDescent="0.3">
      <c r="B26" t="s">
        <v>37</v>
      </c>
    </row>
    <row r="27" spans="1:20" x14ac:dyDescent="0.3">
      <c r="A27" s="15" t="s">
        <v>39</v>
      </c>
      <c r="B27" s="15"/>
      <c r="C27" s="15"/>
      <c r="D27" s="15"/>
    </row>
    <row r="28" spans="1:20" x14ac:dyDescent="0.3">
      <c r="A28" s="11" t="s">
        <v>36</v>
      </c>
      <c r="B28" s="3" t="s">
        <v>32</v>
      </c>
      <c r="C28" s="11">
        <v>161</v>
      </c>
      <c r="D28" s="11"/>
    </row>
    <row r="29" spans="1:20" x14ac:dyDescent="0.3">
      <c r="A29" s="11"/>
      <c r="B29" s="3" t="s">
        <v>33</v>
      </c>
      <c r="C29" s="11">
        <v>10</v>
      </c>
      <c r="D29" s="11"/>
    </row>
    <row r="30" spans="1:20" x14ac:dyDescent="0.3">
      <c r="A30" s="11"/>
      <c r="B30" s="3" t="s">
        <v>34</v>
      </c>
      <c r="C30" s="11">
        <v>22</v>
      </c>
      <c r="D30" s="11"/>
    </row>
    <row r="31" spans="1:20" x14ac:dyDescent="0.3">
      <c r="A31" s="11"/>
      <c r="B31" s="3" t="s">
        <v>35</v>
      </c>
      <c r="C31" s="11">
        <v>39</v>
      </c>
      <c r="D31" s="11"/>
    </row>
    <row r="32" spans="1:20" x14ac:dyDescent="0.3">
      <c r="A32" s="16"/>
      <c r="B32" s="17"/>
      <c r="C32" s="17"/>
      <c r="D32" s="18"/>
    </row>
    <row r="33" spans="1:4" x14ac:dyDescent="0.3">
      <c r="A33" s="11" t="s">
        <v>18</v>
      </c>
      <c r="B33" s="3" t="s">
        <v>32</v>
      </c>
      <c r="C33" s="11">
        <v>152</v>
      </c>
      <c r="D33" s="11"/>
    </row>
    <row r="34" spans="1:4" x14ac:dyDescent="0.3">
      <c r="A34" s="11"/>
      <c r="B34" s="3" t="s">
        <v>33</v>
      </c>
      <c r="C34" s="11">
        <v>16</v>
      </c>
      <c r="D34" s="11"/>
    </row>
    <row r="35" spans="1:4" x14ac:dyDescent="0.3">
      <c r="A35" s="11"/>
      <c r="B35" s="3" t="s">
        <v>34</v>
      </c>
      <c r="C35" s="11">
        <v>26</v>
      </c>
      <c r="D35" s="11"/>
    </row>
    <row r="36" spans="1:4" x14ac:dyDescent="0.3">
      <c r="A36" s="11"/>
      <c r="B36" s="3" t="s">
        <v>35</v>
      </c>
      <c r="C36" s="11">
        <v>5</v>
      </c>
      <c r="D36" s="11"/>
    </row>
    <row r="37" spans="1:4" x14ac:dyDescent="0.3">
      <c r="A37" s="19"/>
      <c r="B37" s="20"/>
      <c r="C37" s="20"/>
      <c r="D37" s="21"/>
    </row>
    <row r="38" spans="1:4" x14ac:dyDescent="0.3">
      <c r="A38" s="11" t="s">
        <v>17</v>
      </c>
      <c r="B38" s="3" t="s">
        <v>32</v>
      </c>
      <c r="C38" s="11">
        <v>150</v>
      </c>
      <c r="D38" s="11"/>
    </row>
    <row r="39" spans="1:4" x14ac:dyDescent="0.3">
      <c r="A39" s="11"/>
      <c r="B39" s="3" t="s">
        <v>33</v>
      </c>
      <c r="C39" s="11">
        <v>30</v>
      </c>
      <c r="D39" s="11"/>
    </row>
    <row r="40" spans="1:4" x14ac:dyDescent="0.3">
      <c r="A40" s="11"/>
      <c r="B40" s="3" t="s">
        <v>34</v>
      </c>
      <c r="C40" s="11">
        <v>25</v>
      </c>
      <c r="D40" s="11"/>
    </row>
    <row r="41" spans="1:4" x14ac:dyDescent="0.3">
      <c r="A41" s="11"/>
      <c r="B41" s="3" t="s">
        <v>35</v>
      </c>
      <c r="C41" s="11">
        <v>40</v>
      </c>
      <c r="D41" s="11"/>
    </row>
  </sheetData>
  <mergeCells count="34">
    <mergeCell ref="A32:D32"/>
    <mergeCell ref="A37:D37"/>
    <mergeCell ref="A38:A41"/>
    <mergeCell ref="C38:D38"/>
    <mergeCell ref="C39:D39"/>
    <mergeCell ref="C40:D40"/>
    <mergeCell ref="C41:D41"/>
    <mergeCell ref="A33:A36"/>
    <mergeCell ref="C33:D33"/>
    <mergeCell ref="C34:D34"/>
    <mergeCell ref="C35:D35"/>
    <mergeCell ref="C36:D36"/>
    <mergeCell ref="C30:D30"/>
    <mergeCell ref="C31:D31"/>
    <mergeCell ref="D23:E23"/>
    <mergeCell ref="D24:E24"/>
    <mergeCell ref="B23:C24"/>
    <mergeCell ref="A27:D27"/>
    <mergeCell ref="A28:A31"/>
    <mergeCell ref="C28:D28"/>
    <mergeCell ref="C29:D29"/>
    <mergeCell ref="D17:D19"/>
    <mergeCell ref="C2:C4"/>
    <mergeCell ref="C1:D1"/>
    <mergeCell ref="C5:C7"/>
    <mergeCell ref="C8:C10"/>
    <mergeCell ref="C11:C13"/>
    <mergeCell ref="C14:C16"/>
    <mergeCell ref="C17:C19"/>
    <mergeCell ref="D2:D4"/>
    <mergeCell ref="D5:D7"/>
    <mergeCell ref="D8:D10"/>
    <mergeCell ref="D11:D13"/>
    <mergeCell ref="D14:D16"/>
  </mergeCells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Economic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Roshanak Roshan Kharrat</cp:lastModifiedBy>
  <dcterms:created xsi:type="dcterms:W3CDTF">2024-11-28T22:01:57Z</dcterms:created>
  <dcterms:modified xsi:type="dcterms:W3CDTF">2024-12-01T22:08:33Z</dcterms:modified>
</cp:coreProperties>
</file>